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400" windowHeight="7755" activeTab="0"/>
  </bookViews>
  <sheets>
    <sheet name="Inleiding" sheetId="1" r:id="rId1"/>
    <sheet name="NBA" sheetId="2" r:id="rId2"/>
    <sheet name="Nivra" sheetId="3" r:id="rId3"/>
  </sheets>
  <definedNames>
    <definedName name="_xlnm.Print_Area" localSheetId="1">'NBA'!$A$1:$L$76</definedName>
  </definedNames>
  <calcPr fullCalcOnLoad="1"/>
</workbook>
</file>

<file path=xl/comments2.xml><?xml version="1.0" encoding="utf-8"?>
<comments xmlns="http://schemas.openxmlformats.org/spreadsheetml/2006/main">
  <authors>
    <author>Finiconsult</author>
  </authors>
  <commentList>
    <comment ref="F8" authorId="0">
      <text>
        <r>
          <rPr>
            <b/>
            <sz val="9"/>
            <rFont val="Tahoma"/>
            <family val="0"/>
          </rPr>
          <t xml:space="preserve">De voorzitter deelt op pagina 17 mede dat er 392 stemmen aanwezig zijn(waaronder 10 volmachten).    De 3 stemrondes indiceren evenwel gemiddeld 354 stemmen. </t>
        </r>
      </text>
    </comment>
    <comment ref="F7" authorId="0">
      <text>
        <r>
          <rPr>
            <b/>
            <sz val="9"/>
            <rFont val="Tahoma"/>
            <family val="0"/>
          </rPr>
          <t>De voorzitter deelt op pagina 29 mede dat er om 16.15 uur in totaal 257 stemgerechtigde leden plus een volmacht in de vergadering aanwezig zijn, dus in totaal 258 stemmen.  De drie stemrondes geven geen indicaties dat dit getal tijdens de vergadering heftig schommelde.</t>
        </r>
      </text>
    </comment>
    <comment ref="F9" authorId="0">
      <text>
        <r>
          <rPr>
            <b/>
            <sz val="9"/>
            <rFont val="Tahoma"/>
            <family val="0"/>
          </rPr>
          <t>Op pagina 17 deelt de bestuurssecretaris mede dat er in in totaal 352 stemgerechtigden (incl.volmachten) in de zaal aanwezig zijn.  De 3 stemrondes indiceren geen wezenlijk ander resultaat.</t>
        </r>
      </text>
    </comment>
    <comment ref="F11" authorId="0">
      <text>
        <r>
          <rPr>
            <b/>
            <sz val="9"/>
            <rFont val="Tahoma"/>
            <family val="0"/>
          </rPr>
          <t>Pagina 47 meldt dat er 86 stemgerechtigde stemmen aanwezig zijn. De 5 stemrondes indiceren geen wezenlijk ander resultaat.</t>
        </r>
      </text>
    </comment>
    <comment ref="F10" authorId="0">
      <text>
        <r>
          <rPr>
            <b/>
            <sz val="9"/>
            <rFont val="Tahoma"/>
            <family val="0"/>
          </rPr>
          <t>De voorzitter deelt op pagina 37 mede dat er 162 stemgerechtigde stemmen aanwezig (inclusief volmachten). De 5 stemrondes indiceren geen wezenlijk ander resultaat.</t>
        </r>
      </text>
    </comment>
    <comment ref="F12" authorId="0">
      <text>
        <r>
          <rPr>
            <b/>
            <sz val="9"/>
            <rFont val="Tahoma"/>
            <family val="0"/>
          </rPr>
          <t xml:space="preserve"> De voorzitter deelt op pagina 22 mede dat er 127 stemmen kunnen worden uitgebracht (inclusief 18 volmachten). De 3 stemrondes indiceren geen wezenlijk ander resultaat.</t>
        </r>
      </text>
    </comment>
    <comment ref="F13" authorId="0">
      <text>
        <r>
          <rPr>
            <b/>
            <sz val="9"/>
            <rFont val="Tahoma"/>
            <family val="0"/>
          </rPr>
          <t xml:space="preserve"> De voorzitter deelt op pagina 3 mede dat er 285 stemgerechtigden aanwezig zijn in de zaal. De 4 stemrondes indiceren geen wezenlijk ander resultaat. </t>
        </r>
      </text>
    </comment>
    <comment ref="F16" authorId="0">
      <text>
        <r>
          <rPr>
            <b/>
            <sz val="9"/>
            <rFont val="Tahoma"/>
            <family val="0"/>
          </rPr>
          <t xml:space="preserve">De voorzitter deelt op pagina 14 onder punt 5 mede dat er 125 stemgerechtigden in de zaal aanwezig zijn. De 3 stemrondes indiceren geen wezenlijk ander resultaat. </t>
        </r>
      </text>
    </comment>
    <comment ref="F15" authorId="0">
      <text>
        <r>
          <rPr>
            <b/>
            <sz val="9"/>
            <rFont val="Tahoma"/>
            <family val="2"/>
          </rPr>
          <t>De voorzitter deelt op pagina 39 mede dat er in  totaal 1.474 stemgerechtigden aanwezig zijn in de zaal incl. volmachten. De 2 stemrondes indiceren (1456+1466)/2=1461.</t>
        </r>
      </text>
    </comment>
    <comment ref="F17" authorId="0">
      <text>
        <r>
          <rPr>
            <b/>
            <sz val="9"/>
            <rFont val="Tahoma"/>
            <family val="0"/>
          </rPr>
          <t xml:space="preserve">De voorzitter deelt op pagina 1 mede verheugd te zijn over de grote opkomst. &gt; 600. Uit de enige stemming op pagina 8 blijkt echter dat er maar 311 (=(325+322+292+303)/4) leden een stem uitbrachten en werd medegedeeld dat er 361 stemgerechtigde leden waren incl. volmachten.   </t>
        </r>
      </text>
    </comment>
    <comment ref="F18" authorId="0">
      <text>
        <r>
          <rPr>
            <b/>
            <sz val="9"/>
            <rFont val="Tahoma"/>
            <family val="0"/>
          </rPr>
          <t xml:space="preserve">De voorzitter deelt op pagina 8 mede dat er 238 stemgerechtigden in de zaal aanwezig zijn. De enige  stemronde indiceert geen wezenlijk ander resultaat. </t>
        </r>
      </text>
    </comment>
    <comment ref="F19" authorId="0">
      <text>
        <r>
          <rPr>
            <b/>
            <sz val="9"/>
            <rFont val="Tahoma"/>
            <family val="0"/>
          </rPr>
          <t>De voorzitter deelt op pagina 4 mede dat er 115 stemgerechtigden in de zaal aanwezig zijn en geen volmachten zijn afgegeven. Er zijn geen indicaties dat dit getal tijdens de vergadering heftig schommelde.</t>
        </r>
      </text>
    </comment>
    <comment ref="F20" authorId="0">
      <text>
        <r>
          <rPr>
            <b/>
            <sz val="9"/>
            <rFont val="Tahoma"/>
            <family val="0"/>
          </rPr>
          <t>De voorzitter deelt op pagina 1 mede dat er circa 200 leden in de zaal aanwezig zijn en ruim 300 leden een volmacht hebben afgegeven. Er zijn geen indicaties dat dit getal tijdens de vergadering heftig schommelde.</t>
        </r>
      </text>
    </comment>
  </commentList>
</comments>
</file>

<file path=xl/comments3.xml><?xml version="1.0" encoding="utf-8"?>
<comments xmlns="http://schemas.openxmlformats.org/spreadsheetml/2006/main">
  <authors>
    <author>Finiconsult</author>
  </authors>
  <commentList>
    <comment ref="E9" authorId="0">
      <text>
        <r>
          <rPr>
            <b/>
            <sz val="9"/>
            <rFont val="Tahoma"/>
            <family val="0"/>
          </rPr>
          <t>De voorzitter deelt op pagina 1 mede dat hem is medegedeeld dat er 406 stemgerechtigden in de zaal aanwezig zijn en 741 stemgerechtigde leden. Bij de eerste stemming bleken er 802 (466+333+3)stemgerechtigden aanwezig te zijn. Bij de volgende stemming 920(405+512+3).  Nadat de inhoudelijk belangrijkste onderwerpen waren afgehandeld daalde het aantal stemgerechtigden bij de laatste stemming tot 229. De laatste stemmingen werden aldus ongeldig verklaard wegens gebrek aan quorum (50%).</t>
        </r>
      </text>
    </comment>
    <comment ref="G7" authorId="0">
      <text>
        <r>
          <rPr>
            <b/>
            <sz val="9"/>
            <rFont val="Tahoma"/>
            <family val="0"/>
          </rPr>
          <t>Schatting</t>
        </r>
      </text>
    </comment>
    <comment ref="E2" authorId="0">
      <text>
        <r>
          <rPr>
            <b/>
            <sz val="9"/>
            <rFont val="Tahoma"/>
            <family val="0"/>
          </rPr>
          <t xml:space="preserve">De voorzitter deelt op pagina 1 mede: "Volgens de presentielijst is het aantal bij aanvang van deze vergadering geregistreerde leden 76, inclusief volmachten." Er zijn geen indicaties dat dit getal tijdens de vergadering heftig schommelde.
</t>
        </r>
      </text>
    </comment>
    <comment ref="E3" authorId="0">
      <text>
        <r>
          <rPr>
            <b/>
            <sz val="9"/>
            <rFont val="Tahoma"/>
            <family val="0"/>
          </rPr>
          <t>De voorzitter deelt op pagina 1 mede: "Volgens de presentielijst is het aantal bij aanvang van deze vergadering geregistreerde leden 68, inclusief volmachten" Er zijn geen indicaties dat dit getal tijdens de vergadering heftig schommelde.</t>
        </r>
      </text>
    </comment>
    <comment ref="E4" authorId="0">
      <text>
        <r>
          <rPr>
            <b/>
            <sz val="9"/>
            <rFont val="Tahoma"/>
            <family val="0"/>
          </rPr>
          <t>De voorzitter deelt op pagina 1 mede: "Volgens de presentielijst is het aantal bij aanvang van deze vergadering geregistreerde leden 62, inclusief volmachten". Er zijn geen indicaties dat dit getal tijdens de vergadering heftig schommelde.</t>
        </r>
      </text>
    </comment>
    <comment ref="E7" authorId="0">
      <text>
        <r>
          <rPr>
            <b/>
            <sz val="9"/>
            <rFont val="Tahoma"/>
            <family val="0"/>
          </rPr>
          <t xml:space="preserve">De voorzitter deelt mede op pagina 2 dat blijkens de presentieliist het aantal bij aanvang van deze vergadering geregisteerde stemmen 1.274 bedraagt. Er zijn geen indicaties dat dit getal tijdens de vergadering heftig schommelde.
</t>
        </r>
      </text>
    </comment>
    <comment ref="E6" authorId="0">
      <text>
        <r>
          <rPr>
            <b/>
            <sz val="9"/>
            <rFont val="Tahoma"/>
            <family val="0"/>
          </rPr>
          <t xml:space="preserve">De voorzitter deelt mede dat blijkens de presentieliist het aantal bij aanvang van deze vergadering geregistreerde stemmen 131 bedraagt, incl. volmachten. Er zijn geen indicaties dat dit getal tijdens de vergadering heftig schommelde.
</t>
        </r>
      </text>
    </comment>
    <comment ref="E8" authorId="0">
      <text>
        <r>
          <rPr>
            <b/>
            <sz val="9"/>
            <rFont val="Tahoma"/>
            <family val="0"/>
          </rPr>
          <t>Op pagina 1 deelt de heer van Wijngaarden vervolgens mede dat het aantal geregistreerde stemmen bij aanvang van deze vergadering 439 is, inclusief volmachten. Er zijn geen indicaties dat dit getal tijdens de vergadering heftig schommelde.</t>
        </r>
      </text>
    </comment>
    <comment ref="G8" authorId="0">
      <text>
        <r>
          <rPr>
            <b/>
            <sz val="9"/>
            <rFont val="Tahoma"/>
            <family val="0"/>
          </rPr>
          <t>Schatting</t>
        </r>
      </text>
    </comment>
    <comment ref="G10" authorId="0">
      <text>
        <r>
          <rPr>
            <b/>
            <sz val="9"/>
            <rFont val="Tahoma"/>
            <family val="0"/>
          </rPr>
          <t>Schatting</t>
        </r>
      </text>
    </comment>
    <comment ref="E5" authorId="0">
      <text>
        <r>
          <rPr>
            <b/>
            <sz val="9"/>
            <rFont val="Tahoma"/>
            <family val="0"/>
          </rPr>
          <t>De voorzitter deelt op pagina 1 mede: "blijkens de presentielijst is het aantal bij aanvang van deze vergadering geregistreerde stemmen 262, inclusief volmachten." Er zijn geen indicaties dat dit getal tijdens de vergadering heftig schommelde.</t>
        </r>
      </text>
    </comment>
  </commentList>
</comments>
</file>

<file path=xl/sharedStrings.xml><?xml version="1.0" encoding="utf-8"?>
<sst xmlns="http://schemas.openxmlformats.org/spreadsheetml/2006/main" count="120" uniqueCount="66">
  <si>
    <t xml:space="preserve">Locatie </t>
  </si>
  <si>
    <t>geen</t>
  </si>
  <si>
    <t>online</t>
  </si>
  <si>
    <t>Bijzondere Onderwerpen, ex kleine aanpasssingen regelgeving, jaarcijfers etc.</t>
  </si>
  <si>
    <t>Àlgemeen:</t>
  </si>
  <si>
    <t>https://www.nba.nl/over-de-nba/ledenvergadering/</t>
  </si>
  <si>
    <t xml:space="preserve">Bronnen: </t>
  </si>
  <si>
    <t>Woo verzoek   Wet open overheid</t>
  </si>
  <si>
    <t>vervangende bestuursleden</t>
  </si>
  <si>
    <t xml:space="preserve">bestuur verkleind van 13 naar 7 bestuursleden ( wettelijk minimum). </t>
  </si>
  <si>
    <t>nieuw bestuurslid tevens voorzitter (Douma)</t>
  </si>
  <si>
    <t>NBA Ledenvergaderingen  mei 2016 tot en met december 2021:</t>
  </si>
  <si>
    <t>Nivra c.q. NBA Ledenvergaderingen december 2006 tot  mei 2016:</t>
  </si>
  <si>
    <t>NBA</t>
  </si>
  <si>
    <t>Nivra</t>
  </si>
  <si>
    <t xml:space="preserve">https://www.accountant.nl/feiten-en-cijfers/ledenaantallen-nba/ </t>
  </si>
  <si>
    <t>% Stemmers</t>
  </si>
  <si>
    <t>Fusiejaar</t>
  </si>
  <si>
    <t>blijkt dat in 2011, vlak voor het fusiejaar 2012, Nivra 14.476 leden kende en NOvAA 6.676.</t>
  </si>
  <si>
    <t>NIVRA</t>
  </si>
  <si>
    <t>Totaal NIVRA</t>
  </si>
  <si>
    <t>Ledenaantallen</t>
  </si>
  <si>
    <t>Aantal NBA  Leden</t>
  </si>
  <si>
    <t>Aantal Nivra  Leden</t>
  </si>
  <si>
    <t xml:space="preserve">Nieuw BigFour NBA Bestuurslid </t>
  </si>
  <si>
    <t>Extra Opkomst aantal</t>
  </si>
  <si>
    <t>Extra Opkomst relatief</t>
  </si>
  <si>
    <t xml:space="preserve">Naam </t>
  </si>
  <si>
    <t>VGC, Verordening GedragsCode</t>
  </si>
  <si>
    <t>fysiek</t>
  </si>
  <si>
    <t>Aantal stemgerechtigde leden: uit notulen vorige vergadering of mededelingen voorzitter</t>
  </si>
  <si>
    <t>https://www.nba.nl/over-de-nba/ledenvergadering/alv-18-juni-2018/</t>
  </si>
  <si>
    <t xml:space="preserve">Tot en met het jaar 2017 zijn de notulen van de ledenvergaderingen Nivra/NBA opgevraagd via een WOB c.q  Wet open overheid (Woo). </t>
  </si>
  <si>
    <t xml:space="preserve">Na het jaar 2017 zijn de vergaderstukken van de ledenvergaderingen NBA zichtbaar via :    </t>
  </si>
  <si>
    <t xml:space="preserve">Dit heeft verschillende consequenties omdat alleen in de vergaderstukken  van de ledenvergaderingen na 2017  de notulen van de voorgaande vergadering blijken.   </t>
  </si>
  <si>
    <t>Om verwarring te beperken hebben de vergaderstukken  van de ledenvergaderingen na 2017 een lichtblauwe achtergrond kleur</t>
  </si>
  <si>
    <t>Stemaantallen in kolom E</t>
  </si>
  <si>
    <t>Opkomst</t>
  </si>
  <si>
    <t xml:space="preserve">Verificatie </t>
  </si>
  <si>
    <t>Dit Excel bestand is te downloaden via:</t>
  </si>
  <si>
    <t>Datum Brondocument</t>
  </si>
  <si>
    <t>Datum Vergadering wv notulen</t>
  </si>
  <si>
    <t>nvt</t>
  </si>
  <si>
    <t>VGC gevechtspauze</t>
  </si>
  <si>
    <t>Vergaderdata in kolom A en B</t>
  </si>
  <si>
    <t>Tot en met het jaar 2017 duidt de vergaderdatum in kolom A en B dezelfde datum conform notulen.</t>
  </si>
  <si>
    <t xml:space="preserve">Na het jaar 2017 duidt de vergaderdatum in kolom A de datum aan van de data aan conform de vergaderstukken en in B datum vergadering conform notulen.  </t>
  </si>
  <si>
    <t>In de rode kolommen H:I is de relatieve opkomst berekend</t>
  </si>
  <si>
    <t>Op de pagina NBA vermelden de rode kolommen H:I de opkomst per vergadering t.o.v het gemiddelde na Dec. 2017</t>
  </si>
  <si>
    <t xml:space="preserve">Op de pagina Nivra  vermelden de rode kolommen H:I de opkomst per vergadering t.o.v het gemiddelde na Dec. 2007 </t>
  </si>
  <si>
    <t xml:space="preserve">Op die wijze zijn alle notulen raadpleegbaar en de Excel commentaren zichtbaar. Ook de exacte berekeningswijze is zo verifieerbaar. </t>
  </si>
  <si>
    <t>Moties SWA</t>
  </si>
  <si>
    <t>A. Probeer de download link te kopieren en open het bestand via uw browser. B. Open het Excel-bestand in uw eigen Excel-applicatie.</t>
  </si>
  <si>
    <t xml:space="preserve">Sommige applicaties blokkeren het openen van bestanden. In dat geval zijn er twee opties: </t>
  </si>
  <si>
    <t>https://ovran.nl/Civiel/Productie-1A-Overzicht-Ledenvergaderingen-NBA.xls</t>
  </si>
  <si>
    <t>Bron:</t>
  </si>
  <si>
    <t xml:space="preserve">Uit </t>
  </si>
  <si>
    <t>Online:</t>
  </si>
  <si>
    <t>Gemiddelde opkomst fysieke vergaderingen na 2017:</t>
  </si>
  <si>
    <t>Governance moties van Marco Moling(NOvAK) + NBA</t>
  </si>
  <si>
    <t xml:space="preserve"> </t>
  </si>
  <si>
    <t xml:space="preserve">Bronwisseling, notulen in cel A15 </t>
  </si>
  <si>
    <t>Verkiezing NBA-voorzitter MKB of BigFour</t>
  </si>
  <si>
    <r>
      <t xml:space="preserve">Wanneer de voorzitter het aantal stemgerechtigde leden incl. volmachten </t>
    </r>
    <r>
      <rPr>
        <b/>
        <u val="single"/>
        <sz val="12"/>
        <color indexed="8"/>
        <rFont val="Calibri"/>
        <family val="2"/>
      </rPr>
      <t>niet</t>
    </r>
    <r>
      <rPr>
        <sz val="12"/>
        <color theme="1"/>
        <rFont val="Calibri"/>
        <family val="2"/>
      </rPr>
      <t xml:space="preserve"> vermeldt, is het gemiddelde genomen van alle stemmingen.</t>
    </r>
  </si>
  <si>
    <t>Wanneer de voorzitter het aantal stemgerechtigde leden incl. volmachten vermeldt, is dat aantal opgenomen</t>
  </si>
  <si>
    <t>Het commentaar vermeldt de exacte berekeningswijze evenals evt. bijzonderheden.   Veelal ligt het gemiddelde van alle stemmingen iets beneden de opgave van de voorzitter.</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</si>
</sst>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413]dddd\ d\ mmmm\ yyyy"/>
    <numFmt numFmtId="169" formatCode="[$-413]d/mmm/yy;@"/>
    <numFmt numFmtId="170" formatCode="[$-413]dd/mmm/yy;@"/>
    <numFmt numFmtId="171" formatCode="[$-413]d/mmm/yyyy;@"/>
    <numFmt numFmtId="172" formatCode="#,##0.0"/>
    <numFmt numFmtId="173" formatCode="0.0%"/>
    <numFmt numFmtId="174" formatCode="0.000"/>
    <numFmt numFmtId="175" formatCode="0.0000"/>
    <numFmt numFmtId="176" formatCode="0.0"/>
    <numFmt numFmtId="177" formatCode="0.000%"/>
  </numFmts>
  <fonts count="48">
    <font>
      <sz val="12"/>
      <color theme="1"/>
      <name val="Calibri"/>
      <family val="2"/>
    </font>
    <font>
      <sz val="12"/>
      <color indexed="8"/>
      <name val="Calibri"/>
      <family val="2"/>
    </font>
    <font>
      <b/>
      <sz val="9"/>
      <name val="Tahoma"/>
      <family val="0"/>
    </font>
    <font>
      <b/>
      <u val="single"/>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u val="single"/>
      <sz val="12"/>
      <color indexed="20"/>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indexed="23"/>
      <name val="Times New Roman"/>
      <family val="1"/>
    </font>
    <font>
      <b/>
      <sz val="12"/>
      <color indexed="23"/>
      <name val="Times New Roman"/>
      <family val="1"/>
    </font>
    <font>
      <i/>
      <sz val="12"/>
      <color indexed="8"/>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rgb="FF666666"/>
      <name val="Times New Roman"/>
      <family val="1"/>
    </font>
    <font>
      <b/>
      <sz val="12"/>
      <color rgb="FF666666"/>
      <name val="Times New Roman"/>
      <family val="1"/>
    </font>
    <font>
      <b/>
      <u val="single"/>
      <sz val="12"/>
      <color theme="1"/>
      <name val="Calibri"/>
      <family val="2"/>
    </font>
    <font>
      <i/>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EFEFE"/>
        <bgColor indexed="64"/>
      </patternFill>
    </fill>
    <fill>
      <patternFill patternType="solid">
        <fgColor rgb="FFFFFFFF"/>
        <bgColor indexed="64"/>
      </patternFill>
    </fill>
    <fill>
      <patternFill patternType="solid">
        <fgColor theme="3" tint="0.79997998476028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color rgb="FFE9E3D8"/>
      </right>
      <top>
        <color indexed="63"/>
      </top>
      <bottom style="medium">
        <color rgb="FFE9E3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9">
    <xf numFmtId="0" fontId="0" fillId="0" borderId="0" xfId="0" applyFont="1" applyAlignment="1">
      <alignment/>
    </xf>
    <xf numFmtId="0" fontId="0" fillId="0" borderId="0" xfId="0" applyAlignment="1">
      <alignment wrapText="1"/>
    </xf>
    <xf numFmtId="0" fontId="0" fillId="0" borderId="0" xfId="0" applyAlignment="1">
      <alignment/>
    </xf>
    <xf numFmtId="0" fontId="0" fillId="0" borderId="0" xfId="0" applyAlignment="1">
      <alignment vertical="top" wrapText="1"/>
    </xf>
    <xf numFmtId="0" fontId="35" fillId="0" borderId="0" xfId="53" applyAlignment="1" applyProtection="1">
      <alignment/>
      <protection/>
    </xf>
    <xf numFmtId="15" fontId="35" fillId="0" borderId="0" xfId="53" applyNumberFormat="1" applyAlignment="1" applyProtection="1">
      <alignment horizontal="center" vertical="center"/>
      <protection/>
    </xf>
    <xf numFmtId="0" fontId="43" fillId="33" borderId="10" xfId="0" applyFont="1" applyFill="1" applyBorder="1" applyAlignment="1">
      <alignment vertical="top" wrapText="1"/>
    </xf>
    <xf numFmtId="0" fontId="44" fillId="33" borderId="10" xfId="0" applyFont="1" applyFill="1" applyBorder="1" applyAlignment="1">
      <alignment horizontal="right" vertical="top" wrapText="1"/>
    </xf>
    <xf numFmtId="0" fontId="43" fillId="34" borderId="10" xfId="0" applyFont="1" applyFill="1" applyBorder="1" applyAlignment="1">
      <alignment vertical="top" wrapText="1"/>
    </xf>
    <xf numFmtId="3" fontId="43" fillId="34" borderId="10" xfId="0" applyNumberFormat="1" applyFont="1" applyFill="1" applyBorder="1" applyAlignment="1">
      <alignment horizontal="right" vertical="top" wrapText="1"/>
    </xf>
    <xf numFmtId="3" fontId="43" fillId="33" borderId="10" xfId="0" applyNumberFormat="1" applyFont="1" applyFill="1" applyBorder="1" applyAlignment="1">
      <alignment horizontal="right" vertical="top" wrapText="1"/>
    </xf>
    <xf numFmtId="0" fontId="43" fillId="33" borderId="10" xfId="0" applyFont="1" applyFill="1" applyBorder="1" applyAlignment="1">
      <alignment horizontal="right" vertical="top" wrapText="1"/>
    </xf>
    <xf numFmtId="0" fontId="43" fillId="34" borderId="10" xfId="0" applyFont="1" applyFill="1" applyBorder="1" applyAlignment="1">
      <alignment horizontal="right" vertical="top" wrapText="1"/>
    </xf>
    <xf numFmtId="0" fontId="44" fillId="33" borderId="10" xfId="0" applyFont="1" applyFill="1" applyBorder="1" applyAlignment="1">
      <alignment vertical="top" wrapText="1"/>
    </xf>
    <xf numFmtId="3" fontId="44" fillId="33" borderId="10" xfId="0" applyNumberFormat="1" applyFont="1" applyFill="1" applyBorder="1" applyAlignment="1">
      <alignment horizontal="right" vertical="top" wrapText="1"/>
    </xf>
    <xf numFmtId="3" fontId="0" fillId="0" borderId="0" xfId="0" applyNumberFormat="1" applyAlignment="1">
      <alignment/>
    </xf>
    <xf numFmtId="3" fontId="0" fillId="0" borderId="0" xfId="0" applyNumberFormat="1" applyAlignment="1">
      <alignment horizontal="center"/>
    </xf>
    <xf numFmtId="10" fontId="0" fillId="0" borderId="0" xfId="0" applyNumberFormat="1" applyAlignment="1">
      <alignment/>
    </xf>
    <xf numFmtId="3" fontId="43" fillId="33" borderId="10" xfId="0" applyNumberFormat="1" applyFont="1" applyFill="1" applyBorder="1" applyAlignment="1">
      <alignment vertical="top" wrapText="1"/>
    </xf>
    <xf numFmtId="3" fontId="44" fillId="33" borderId="10" xfId="0" applyNumberFormat="1" applyFont="1" applyFill="1" applyBorder="1" applyAlignment="1">
      <alignment vertical="top" wrapText="1"/>
    </xf>
    <xf numFmtId="1" fontId="44" fillId="33" borderId="10" xfId="0" applyNumberFormat="1" applyFont="1" applyFill="1" applyBorder="1" applyAlignment="1">
      <alignment horizontal="right" vertical="top" wrapText="1"/>
    </xf>
    <xf numFmtId="10" fontId="42" fillId="0" borderId="0" xfId="0" applyNumberFormat="1" applyFont="1" applyAlignment="1">
      <alignment/>
    </xf>
    <xf numFmtId="10" fontId="0" fillId="0" borderId="0" xfId="59" applyNumberFormat="1" applyFont="1" applyAlignment="1">
      <alignment/>
    </xf>
    <xf numFmtId="0" fontId="0" fillId="0" borderId="0" xfId="0" applyAlignment="1">
      <alignment horizontal="center"/>
    </xf>
    <xf numFmtId="15" fontId="35" fillId="0" borderId="0" xfId="53" applyNumberFormat="1" applyAlignment="1" applyProtection="1">
      <alignment/>
      <protection/>
    </xf>
    <xf numFmtId="10" fontId="0" fillId="0" borderId="0" xfId="59" applyNumberFormat="1" applyFont="1" applyAlignment="1">
      <alignment/>
    </xf>
    <xf numFmtId="0" fontId="0" fillId="0" borderId="0" xfId="0" applyAlignment="1">
      <alignment horizontal="center" wrapText="1"/>
    </xf>
    <xf numFmtId="15" fontId="35" fillId="35" borderId="0" xfId="53" applyNumberFormat="1" applyFill="1" applyAlignment="1" applyProtection="1">
      <alignment horizontal="center" vertical="center"/>
      <protection/>
    </xf>
    <xf numFmtId="0" fontId="0" fillId="35" borderId="0" xfId="0" applyFill="1" applyAlignment="1">
      <alignment horizontal="center"/>
    </xf>
    <xf numFmtId="0" fontId="0" fillId="35" borderId="0" xfId="0" applyFill="1" applyAlignment="1">
      <alignment/>
    </xf>
    <xf numFmtId="0" fontId="0" fillId="35" borderId="0" xfId="0" applyFill="1" applyAlignment="1">
      <alignment/>
    </xf>
    <xf numFmtId="3" fontId="0" fillId="35" borderId="0" xfId="0" applyNumberFormat="1" applyFill="1" applyAlignment="1">
      <alignment horizontal="center"/>
    </xf>
    <xf numFmtId="3" fontId="0" fillId="35" borderId="0" xfId="0" applyNumberFormat="1" applyFill="1" applyAlignment="1">
      <alignment/>
    </xf>
    <xf numFmtId="10" fontId="0" fillId="35" borderId="0" xfId="0" applyNumberFormat="1" applyFill="1" applyAlignment="1">
      <alignment/>
    </xf>
    <xf numFmtId="172" fontId="42" fillId="35" borderId="0" xfId="0" applyNumberFormat="1" applyFont="1" applyFill="1" applyAlignment="1">
      <alignment/>
    </xf>
    <xf numFmtId="173" fontId="42" fillId="35" borderId="0" xfId="59" applyNumberFormat="1" applyFont="1" applyFill="1" applyAlignment="1">
      <alignment/>
    </xf>
    <xf numFmtId="169" fontId="35" fillId="35" borderId="0" xfId="53" applyNumberFormat="1" applyFill="1" applyAlignment="1" applyProtection="1">
      <alignment horizontal="center" vertical="center"/>
      <protection/>
    </xf>
    <xf numFmtId="0" fontId="45" fillId="0" borderId="0" xfId="0" applyFont="1" applyAlignment="1">
      <alignment/>
    </xf>
    <xf numFmtId="0" fontId="0" fillId="0" borderId="0" xfId="0" applyAlignment="1">
      <alignment vertical="center" wrapText="1"/>
    </xf>
    <xf numFmtId="0" fontId="0" fillId="0" borderId="0" xfId="0" applyAlignment="1">
      <alignment vertical="center"/>
    </xf>
    <xf numFmtId="15" fontId="0" fillId="0" borderId="0" xfId="0" applyNumberFormat="1" applyFill="1" applyAlignment="1">
      <alignment horizontal="center"/>
    </xf>
    <xf numFmtId="3" fontId="0" fillId="35" borderId="0" xfId="0" applyNumberFormat="1" applyFill="1" applyAlignment="1">
      <alignment/>
    </xf>
    <xf numFmtId="173" fontId="42" fillId="0" borderId="0" xfId="0" applyNumberFormat="1" applyFont="1" applyAlignment="1">
      <alignment/>
    </xf>
    <xf numFmtId="15" fontId="35" fillId="35" borderId="0" xfId="53" applyNumberFormat="1" applyFill="1" applyAlignment="1" applyProtection="1">
      <alignment horizontal="center"/>
      <protection/>
    </xf>
    <xf numFmtId="15" fontId="35" fillId="35" borderId="0" xfId="53" applyNumberFormat="1" applyFill="1" applyAlignment="1" applyProtection="1">
      <alignment horizontal="center" wrapText="1"/>
      <protection/>
    </xf>
    <xf numFmtId="0" fontId="0" fillId="0" borderId="0" xfId="0" applyAlignment="1">
      <alignment horizontal="right"/>
    </xf>
    <xf numFmtId="0" fontId="46" fillId="0" borderId="0" xfId="0" applyFont="1" applyAlignment="1">
      <alignment/>
    </xf>
    <xf numFmtId="15" fontId="35" fillId="0" borderId="0" xfId="53" applyNumberFormat="1" applyFill="1" applyAlignment="1" applyProtection="1">
      <alignment horizontal="center" vertical="center"/>
      <protection/>
    </xf>
    <xf numFmtId="15" fontId="35" fillId="0" borderId="0" xfId="53" applyNumberFormat="1" applyFill="1" applyAlignment="1" applyProtection="1">
      <alignment horizontal="center"/>
      <protection/>
    </xf>
    <xf numFmtId="0" fontId="0" fillId="0" borderId="0" xfId="0" applyFill="1" applyAlignment="1">
      <alignment horizontal="center"/>
    </xf>
    <xf numFmtId="0" fontId="0" fillId="0" borderId="0" xfId="0" applyFill="1" applyAlignment="1">
      <alignment/>
    </xf>
    <xf numFmtId="0" fontId="0" fillId="0" borderId="0" xfId="0" applyFill="1" applyAlignment="1">
      <alignment/>
    </xf>
    <xf numFmtId="3" fontId="0" fillId="0" borderId="0" xfId="0" applyNumberFormat="1" applyFill="1" applyAlignment="1">
      <alignment horizontal="center"/>
    </xf>
    <xf numFmtId="3" fontId="0" fillId="0" borderId="0" xfId="0" applyNumberFormat="1" applyFill="1" applyAlignment="1">
      <alignment/>
    </xf>
    <xf numFmtId="10" fontId="0" fillId="0" borderId="0" xfId="0" applyNumberFormat="1" applyFill="1" applyAlignment="1">
      <alignment/>
    </xf>
    <xf numFmtId="172" fontId="42" fillId="0" borderId="0" xfId="0" applyNumberFormat="1" applyFont="1" applyFill="1" applyAlignment="1">
      <alignment/>
    </xf>
    <xf numFmtId="173" fontId="42" fillId="0" borderId="0" xfId="59" applyNumberFormat="1" applyFont="1" applyFill="1" applyAlignment="1">
      <alignment/>
    </xf>
    <xf numFmtId="0" fontId="0" fillId="0" borderId="0" xfId="0" applyAlignment="1">
      <alignment horizontal="right"/>
    </xf>
    <xf numFmtId="3" fontId="42" fillId="0" borderId="0" xfId="0" applyNumberFormat="1"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nba.nl/over-de-nba/ledenvergadering/ledenvergadering-13-juni-2022/" TargetMode="External" /><Relationship Id="rId2" Type="http://schemas.openxmlformats.org/officeDocument/2006/relationships/hyperlink" Target="https://www.nba.nl/over-de-nba/ledenvergadering/ledenvergadering-13-december-2021/" TargetMode="External" /><Relationship Id="rId3" Type="http://schemas.openxmlformats.org/officeDocument/2006/relationships/hyperlink" Target="https://www.nba.nl/over-de-nba/ledenvergadering/alv-14-juni-2021/" TargetMode="External" /><Relationship Id="rId4" Type="http://schemas.openxmlformats.org/officeDocument/2006/relationships/hyperlink" Target="https://www.nba.nl/over-de-nba/ledenvergadering/alv-14-december-2020/" TargetMode="External" /><Relationship Id="rId5" Type="http://schemas.openxmlformats.org/officeDocument/2006/relationships/hyperlink" Target="https://www.nba.nl/over-de-nba/ledenvergadering/alv-15-juni-2020/" TargetMode="External" /><Relationship Id="rId6" Type="http://schemas.openxmlformats.org/officeDocument/2006/relationships/hyperlink" Target="https://www.nba.nl/over-de-nba/ledenvergadering/meer-informatie-alv-16-december-2019/" TargetMode="External" /><Relationship Id="rId7" Type="http://schemas.openxmlformats.org/officeDocument/2006/relationships/hyperlink" Target="https://www.nba.nl/over-de-nba/ledenvergadering/algemene-ledenvergadering-17-juni-2019/" TargetMode="External" /><Relationship Id="rId8" Type="http://schemas.openxmlformats.org/officeDocument/2006/relationships/hyperlink" Target="https://www.nba.nl/over-de-nba/ledenvergadering/alv-17-december-2018/" TargetMode="External" /><Relationship Id="rId9" Type="http://schemas.openxmlformats.org/officeDocument/2006/relationships/hyperlink" Target="https://www.nba.nl/over-de-nba/ledenvergadering/alv-18-juni-2018/" TargetMode="External" /><Relationship Id="rId10" Type="http://schemas.openxmlformats.org/officeDocument/2006/relationships/hyperlink" Target="https://ovran.nl/Civiel/NBA%202017-12-19.pdf" TargetMode="External" /><Relationship Id="rId11" Type="http://schemas.openxmlformats.org/officeDocument/2006/relationships/hyperlink" Target="https://www.accountant.nl/feiten-en-cijfers/ledenaantallen-nba/" TargetMode="External" /><Relationship Id="rId12" Type="http://schemas.openxmlformats.org/officeDocument/2006/relationships/hyperlink" Target="https://ovran.nl/Civiel/NBA%202016-05-17.pdf" TargetMode="External" /><Relationship Id="rId13" Type="http://schemas.openxmlformats.org/officeDocument/2006/relationships/hyperlink" Target="https://ovran.nl/Civiel/NBA%202013-12-16.pdf" TargetMode="External" /><Relationship Id="rId14" Type="http://schemas.openxmlformats.org/officeDocument/2006/relationships/hyperlink" Target="https://ovran.nl/Civiel/NBA%202015-06-22.pdf" TargetMode="External" /><Relationship Id="rId15" Type="http://schemas.openxmlformats.org/officeDocument/2006/relationships/hyperlink" Target="https://ovran.nl/Civiel/NBA%202014-06-23.pdf" TargetMode="External" /><Relationship Id="rId16" Type="http://schemas.openxmlformats.org/officeDocument/2006/relationships/hyperlink" Target="https://ovran.nl/Civiel/Notulen%20NBA%202020-12-14.pdf" TargetMode="External" /><Relationship Id="rId17" Type="http://schemas.openxmlformats.org/officeDocument/2006/relationships/hyperlink" Target="https://ovran.nl/Civiel/Notulen%20NBA%202020-06-15.pdf" TargetMode="External" /><Relationship Id="rId18" Type="http://schemas.openxmlformats.org/officeDocument/2006/relationships/hyperlink" Target="https://ovran.nl/Civiel/Notulen%20NBA%202019-12-16.pdf" TargetMode="External" /><Relationship Id="rId19" Type="http://schemas.openxmlformats.org/officeDocument/2006/relationships/hyperlink" Target="https://ovran.nl/Civiel/Notulen%20NBA_ALV%202019-06-17.pdf" TargetMode="External" /><Relationship Id="rId20" Type="http://schemas.openxmlformats.org/officeDocument/2006/relationships/hyperlink" Target="https://ovran.nl/Civiel/Notulen%20NBA%202018-12-17.pdf" TargetMode="External" /><Relationship Id="rId21" Type="http://schemas.openxmlformats.org/officeDocument/2006/relationships/hyperlink" Target="https://ovran.nl/Civiel/Notulen%20NBA%202018-06-18.pdf" TargetMode="External" /><Relationship Id="rId22" Type="http://schemas.openxmlformats.org/officeDocument/2006/relationships/hyperlink" Target="https://ovran.nl/Civiel/Notulen%20NBA%20%202021-06-14.pdf" TargetMode="External" /><Relationship Id="rId23" Type="http://schemas.openxmlformats.org/officeDocument/2006/relationships/hyperlink" Target="https://ovran.nl/Civiel/Notulen%20NBA%202017-06-19.pdf" TargetMode="External" /><Relationship Id="rId24" Type="http://schemas.openxmlformats.org/officeDocument/2006/relationships/comments" Target="../comments2.xml" /><Relationship Id="rId25" Type="http://schemas.openxmlformats.org/officeDocument/2006/relationships/vmlDrawing" Target="../drawings/vmlDrawing1.vml" /><Relationship Id="rId2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ovran.nl/Civiel/NIVRA%202006-12-14.pdf" TargetMode="External" /><Relationship Id="rId2" Type="http://schemas.openxmlformats.org/officeDocument/2006/relationships/hyperlink" Target="https://ovran.nl/Civiel/NIVRA%202012-12-17.pdf" TargetMode="External" /><Relationship Id="rId3" Type="http://schemas.openxmlformats.org/officeDocument/2006/relationships/hyperlink" Target="https://ovran.nl/Civiel/NIVRA%202010-12-08.pdf" TargetMode="External" /><Relationship Id="rId4" Type="http://schemas.openxmlformats.org/officeDocument/2006/relationships/hyperlink" Target="https://ovran.nl/Civiel/NIVRA%202011-06-20.pdf" TargetMode="External" /><Relationship Id="rId5" Type="http://schemas.openxmlformats.org/officeDocument/2006/relationships/hyperlink" Target="https://ovran.nl/Civiel/NIVRA%202009-12-16.pdf" TargetMode="External" /><Relationship Id="rId6" Type="http://schemas.openxmlformats.org/officeDocument/2006/relationships/hyperlink" Target="https://ovran.nl/Civiel/NIVRA%202008-12-11.pdf" TargetMode="External" /><Relationship Id="rId7" Type="http://schemas.openxmlformats.org/officeDocument/2006/relationships/hyperlink" Target="https://ovran.nl/Civiel/NIVRA%202007-12-12.pdf" TargetMode="External" /><Relationship Id="rId8" Type="http://schemas.openxmlformats.org/officeDocument/2006/relationships/hyperlink" Target="https://ovran.nl/Civiel/NIVRA%202007-02-28.pdf" TargetMode="External" /><Relationship Id="rId9" Type="http://schemas.openxmlformats.org/officeDocument/2006/relationships/hyperlink" Target="https://ovran.nl/Civiel/NIVRA%202007-02-28.pdf" TargetMode="External" /><Relationship Id="rId10" Type="http://schemas.openxmlformats.org/officeDocument/2006/relationships/comments" Target="../comments3.xml" /><Relationship Id="rId11" Type="http://schemas.openxmlformats.org/officeDocument/2006/relationships/vmlDrawing" Target="../drawings/vmlDrawing2.vml" /><Relationship Id="rId1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3"/>
  <sheetViews>
    <sheetView tabSelected="1" zoomScalePageLayoutView="0" workbookViewId="0" topLeftCell="A2">
      <selection activeCell="A20" sqref="A20"/>
    </sheetView>
  </sheetViews>
  <sheetFormatPr defaultColWidth="9.00390625" defaultRowHeight="15.75"/>
  <cols>
    <col min="6" max="6" width="27.50390625" style="0" customWidth="1"/>
  </cols>
  <sheetData>
    <row r="1" ht="15.75">
      <c r="A1" s="37" t="s">
        <v>44</v>
      </c>
    </row>
    <row r="2" spans="1:7" ht="15.75">
      <c r="A2" t="s">
        <v>33</v>
      </c>
      <c r="G2" t="s">
        <v>31</v>
      </c>
    </row>
    <row r="3" ht="15.75">
      <c r="A3" t="s">
        <v>32</v>
      </c>
    </row>
    <row r="4" ht="15.75">
      <c r="A4" t="s">
        <v>34</v>
      </c>
    </row>
    <row r="5" ht="15.75">
      <c r="A5" t="s">
        <v>45</v>
      </c>
    </row>
    <row r="6" ht="15.75">
      <c r="A6" t="s">
        <v>46</v>
      </c>
    </row>
    <row r="7" s="30" customFormat="1" ht="15.75">
      <c r="A7" s="30" t="s">
        <v>35</v>
      </c>
    </row>
    <row r="9" ht="15.75">
      <c r="A9" s="37" t="s">
        <v>36</v>
      </c>
    </row>
    <row r="10" ht="15.75">
      <c r="A10" t="s">
        <v>64</v>
      </c>
    </row>
    <row r="11" ht="15.75">
      <c r="A11" t="s">
        <v>63</v>
      </c>
    </row>
    <row r="12" ht="15.75">
      <c r="A12" t="s">
        <v>65</v>
      </c>
    </row>
    <row r="14" ht="15.75">
      <c r="A14" s="37" t="s">
        <v>37</v>
      </c>
    </row>
    <row r="15" ht="15.75">
      <c r="A15" t="s">
        <v>47</v>
      </c>
    </row>
    <row r="16" ht="15.75">
      <c r="A16" t="s">
        <v>48</v>
      </c>
    </row>
    <row r="17" ht="15.75">
      <c r="A17" t="s">
        <v>49</v>
      </c>
    </row>
    <row r="19" ht="15.75">
      <c r="A19" s="37" t="s">
        <v>38</v>
      </c>
    </row>
    <row r="20" spans="1:5" ht="15.75">
      <c r="A20" t="s">
        <v>39</v>
      </c>
      <c r="E20" s="4" t="s">
        <v>54</v>
      </c>
    </row>
    <row r="21" ht="15.75">
      <c r="A21" t="s">
        <v>50</v>
      </c>
    </row>
    <row r="22" ht="15.75">
      <c r="A22" t="s">
        <v>53</v>
      </c>
    </row>
    <row r="23" ht="15.75">
      <c r="A23" t="s">
        <v>52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32"/>
  <sheetViews>
    <sheetView zoomScalePageLayoutView="0" workbookViewId="0" topLeftCell="A5">
      <selection activeCell="F15" sqref="F15"/>
    </sheetView>
  </sheetViews>
  <sheetFormatPr defaultColWidth="9.00390625" defaultRowHeight="15.75"/>
  <cols>
    <col min="1" max="1" width="12.50390625" style="0" customWidth="1"/>
    <col min="2" max="2" width="11.125" style="0" customWidth="1"/>
    <col min="3" max="3" width="10.25390625" style="0" customWidth="1"/>
    <col min="4" max="4" width="7.375" style="0" customWidth="1"/>
    <col min="5" max="5" width="35.625" style="0" customWidth="1"/>
    <col min="6" max="6" width="25.625" style="0" customWidth="1"/>
    <col min="7" max="7" width="17.625" style="0" customWidth="1"/>
    <col min="12" max="12" width="27.25390625" style="0" customWidth="1"/>
    <col min="13" max="13" width="18.00390625" style="0" customWidth="1"/>
  </cols>
  <sheetData>
    <row r="1" spans="1:7" s="2" customFormat="1" ht="15.75">
      <c r="A1" s="2" t="s">
        <v>6</v>
      </c>
      <c r="C1" s="2" t="s">
        <v>11</v>
      </c>
      <c r="F1" s="45" t="s">
        <v>55</v>
      </c>
      <c r="G1" s="2" t="s">
        <v>5</v>
      </c>
    </row>
    <row r="2" spans="3:7" ht="15.75">
      <c r="C2" t="s">
        <v>12</v>
      </c>
      <c r="F2" s="45" t="s">
        <v>55</v>
      </c>
      <c r="G2" t="s">
        <v>7</v>
      </c>
    </row>
    <row r="3" spans="1:6" ht="15.75">
      <c r="A3" t="s">
        <v>4</v>
      </c>
      <c r="B3" s="45" t="s">
        <v>56</v>
      </c>
      <c r="C3" s="4" t="s">
        <v>15</v>
      </c>
      <c r="F3" t="s">
        <v>18</v>
      </c>
    </row>
    <row r="4" spans="6:10" ht="15.75">
      <c r="F4" s="57" t="s">
        <v>58</v>
      </c>
      <c r="G4" s="57"/>
      <c r="H4" s="22">
        <f>AVERAGE(H11:H15)</f>
        <v>0.022859985575467753</v>
      </c>
      <c r="I4" s="45" t="s">
        <v>57</v>
      </c>
      <c r="J4" s="17">
        <f>AVERAGE(H7:H10)</f>
        <v>0.012554072924069097</v>
      </c>
    </row>
    <row r="5" spans="1:10" s="1" customFormat="1" ht="45" customHeight="1">
      <c r="A5" s="1" t="s">
        <v>40</v>
      </c>
      <c r="B5" s="1" t="s">
        <v>41</v>
      </c>
      <c r="C5" s="26" t="s">
        <v>0</v>
      </c>
      <c r="D5" s="1" t="s">
        <v>27</v>
      </c>
      <c r="E5" s="3" t="s">
        <v>3</v>
      </c>
      <c r="F5" s="3" t="s">
        <v>30</v>
      </c>
      <c r="G5" s="1" t="s">
        <v>22</v>
      </c>
      <c r="H5" s="1" t="s">
        <v>16</v>
      </c>
      <c r="I5" s="1" t="s">
        <v>25</v>
      </c>
      <c r="J5" s="1" t="s">
        <v>26</v>
      </c>
    </row>
    <row r="6" spans="1:10" s="2" customFormat="1" ht="15.75">
      <c r="A6" s="27">
        <v>44725</v>
      </c>
      <c r="B6" s="28" t="s">
        <v>42</v>
      </c>
      <c r="C6" s="28" t="s">
        <v>29</v>
      </c>
      <c r="D6" s="29" t="s">
        <v>13</v>
      </c>
      <c r="E6" s="29" t="s">
        <v>24</v>
      </c>
      <c r="F6" s="31"/>
      <c r="G6" s="41"/>
      <c r="H6" s="33"/>
      <c r="I6" s="34"/>
      <c r="J6" s="35"/>
    </row>
    <row r="7" spans="1:10" ht="15.75">
      <c r="A7" s="27">
        <v>44543</v>
      </c>
      <c r="B7" s="44">
        <v>44361</v>
      </c>
      <c r="C7" s="28" t="s">
        <v>2</v>
      </c>
      <c r="D7" s="29" t="s">
        <v>13</v>
      </c>
      <c r="E7" s="30" t="s">
        <v>10</v>
      </c>
      <c r="F7" s="31">
        <v>258</v>
      </c>
      <c r="G7" s="32">
        <v>22626</v>
      </c>
      <c r="H7" s="33">
        <f aca="true" t="shared" si="0" ref="H7:H13">F7/G7</f>
        <v>0.011402810925483956</v>
      </c>
      <c r="I7" s="34">
        <f>F7/AVERAGE($F$7:$F$13)</f>
        <v>1.1120689655172413</v>
      </c>
      <c r="J7" s="35">
        <f>H7/AVERAGE($H$7:$H$13)/100</f>
        <v>0.010929551175035137</v>
      </c>
    </row>
    <row r="8" spans="1:10" ht="15.75">
      <c r="A8" s="27">
        <v>44361</v>
      </c>
      <c r="B8" s="43">
        <v>44179</v>
      </c>
      <c r="C8" s="28" t="s">
        <v>2</v>
      </c>
      <c r="D8" s="29" t="s">
        <v>13</v>
      </c>
      <c r="E8" s="30" t="s">
        <v>59</v>
      </c>
      <c r="F8" s="31">
        <v>354</v>
      </c>
      <c r="G8" s="32">
        <v>22626</v>
      </c>
      <c r="H8" s="33">
        <f t="shared" si="0"/>
        <v>0.015645717316361708</v>
      </c>
      <c r="I8" s="34">
        <f aca="true" t="shared" si="1" ref="I8:I13">F8/AVERAGE($F$7:$F$13)</f>
        <v>1.5258620689655173</v>
      </c>
      <c r="J8" s="35">
        <f aca="true" t="shared" si="2" ref="J8:J13">H8/AVERAGE($H$7:$H$13)/100</f>
        <v>0.014996360914583095</v>
      </c>
    </row>
    <row r="9" spans="1:10" ht="15.75">
      <c r="A9" s="27">
        <v>44179</v>
      </c>
      <c r="B9" s="43">
        <v>43997</v>
      </c>
      <c r="C9" s="28" t="s">
        <v>2</v>
      </c>
      <c r="D9" s="29" t="s">
        <v>13</v>
      </c>
      <c r="E9" s="30" t="s">
        <v>1</v>
      </c>
      <c r="F9" s="31">
        <v>352</v>
      </c>
      <c r="G9" s="32">
        <v>22186</v>
      </c>
      <c r="H9" s="33">
        <f t="shared" si="0"/>
        <v>0.01586586135400703</v>
      </c>
      <c r="I9" s="34">
        <f t="shared" si="1"/>
        <v>1.5172413793103448</v>
      </c>
      <c r="J9" s="35">
        <f t="shared" si="2"/>
        <v>0.015207368142629483</v>
      </c>
    </row>
    <row r="10" spans="1:10" ht="15.75">
      <c r="A10" s="27">
        <v>43997</v>
      </c>
      <c r="B10" s="43">
        <v>43815</v>
      </c>
      <c r="C10" s="28" t="s">
        <v>2</v>
      </c>
      <c r="D10" s="29" t="s">
        <v>13</v>
      </c>
      <c r="E10" s="30" t="s">
        <v>1</v>
      </c>
      <c r="F10" s="31">
        <v>162</v>
      </c>
      <c r="G10" s="32">
        <v>22186</v>
      </c>
      <c r="H10" s="33">
        <f t="shared" si="0"/>
        <v>0.007301902100423691</v>
      </c>
      <c r="I10" s="34">
        <f t="shared" si="1"/>
        <v>0.6982758620689655</v>
      </c>
      <c r="J10" s="35">
        <f t="shared" si="2"/>
        <v>0.006998845565641978</v>
      </c>
    </row>
    <row r="11" spans="1:10" ht="15.75">
      <c r="A11" s="36">
        <v>43815</v>
      </c>
      <c r="B11" s="43">
        <v>43633</v>
      </c>
      <c r="C11" s="28" t="s">
        <v>29</v>
      </c>
      <c r="D11" s="29" t="s">
        <v>13</v>
      </c>
      <c r="E11" s="30" t="s">
        <v>8</v>
      </c>
      <c r="F11" s="31">
        <v>86</v>
      </c>
      <c r="G11" s="32">
        <v>21970</v>
      </c>
      <c r="H11" s="33">
        <f t="shared" si="0"/>
        <v>0.003914428766499773</v>
      </c>
      <c r="I11" s="34">
        <f t="shared" si="1"/>
        <v>0.3706896551724138</v>
      </c>
      <c r="J11" s="35">
        <f t="shared" si="2"/>
        <v>0.003751965178066227</v>
      </c>
    </row>
    <row r="12" spans="1:10" ht="15.75">
      <c r="A12" s="27">
        <v>43633</v>
      </c>
      <c r="B12" s="43">
        <v>43451</v>
      </c>
      <c r="C12" s="28" t="s">
        <v>29</v>
      </c>
      <c r="D12" s="29" t="s">
        <v>13</v>
      </c>
      <c r="E12" s="30" t="s">
        <v>9</v>
      </c>
      <c r="F12" s="31">
        <v>127</v>
      </c>
      <c r="G12" s="32">
        <v>21970</v>
      </c>
      <c r="H12" s="33">
        <f t="shared" si="0"/>
        <v>0.005780609922621757</v>
      </c>
      <c r="I12" s="34">
        <f t="shared" si="1"/>
        <v>0.5474137931034483</v>
      </c>
      <c r="J12" s="35">
        <f t="shared" si="2"/>
        <v>0.005540692762958266</v>
      </c>
    </row>
    <row r="13" spans="1:10" ht="15.75">
      <c r="A13" s="27">
        <v>43451</v>
      </c>
      <c r="B13" s="43">
        <v>43269</v>
      </c>
      <c r="C13" s="28" t="s">
        <v>29</v>
      </c>
      <c r="D13" s="29" t="s">
        <v>13</v>
      </c>
      <c r="E13" s="30" t="s">
        <v>1</v>
      </c>
      <c r="F13" s="31">
        <v>285</v>
      </c>
      <c r="G13" s="32">
        <v>21723</v>
      </c>
      <c r="H13" s="33">
        <f t="shared" si="0"/>
        <v>0.013119734843253694</v>
      </c>
      <c r="I13" s="34">
        <f t="shared" si="1"/>
        <v>1.228448275862069</v>
      </c>
      <c r="J13" s="35">
        <f t="shared" si="2"/>
        <v>0.012575216261085815</v>
      </c>
    </row>
    <row r="14" spans="1:13" ht="15.75">
      <c r="A14" s="27">
        <v>43269</v>
      </c>
      <c r="B14" s="46" t="s">
        <v>61</v>
      </c>
      <c r="M14" s="1"/>
    </row>
    <row r="15" spans="1:13" ht="15.75">
      <c r="A15" s="5">
        <v>43088</v>
      </c>
      <c r="B15" s="40">
        <f>$A$15</f>
        <v>43088</v>
      </c>
      <c r="C15" s="23" t="s">
        <v>29</v>
      </c>
      <c r="D15" s="2" t="s">
        <v>13</v>
      </c>
      <c r="E15" t="s">
        <v>62</v>
      </c>
      <c r="F15" s="58">
        <v>1474</v>
      </c>
      <c r="G15" s="15">
        <v>21479</v>
      </c>
      <c r="H15" s="21">
        <f aca="true" t="shared" si="3" ref="H15:H20">F15/G15</f>
        <v>0.06862516876949579</v>
      </c>
      <c r="I15" s="34">
        <f>F15/AVERAGE($F$7:$F$13)</f>
        <v>6.353448275862069</v>
      </c>
      <c r="J15" s="35">
        <f>H15/AVERAGE($H$7:$H$13)/100</f>
        <v>0.06577696489603016</v>
      </c>
      <c r="M15" s="1"/>
    </row>
    <row r="16" spans="1:10" ht="16.5" thickBot="1">
      <c r="A16" s="5">
        <v>42905</v>
      </c>
      <c r="B16" s="40">
        <f>A16</f>
        <v>42905</v>
      </c>
      <c r="C16" s="23" t="s">
        <v>29</v>
      </c>
      <c r="D16" s="2" t="s">
        <v>13</v>
      </c>
      <c r="E16" t="s">
        <v>1</v>
      </c>
      <c r="F16" s="16">
        <v>125</v>
      </c>
      <c r="G16" s="15">
        <v>21479</v>
      </c>
      <c r="H16" s="17">
        <f t="shared" si="3"/>
        <v>0.005819637785744215</v>
      </c>
      <c r="J16" s="12"/>
    </row>
    <row r="17" spans="1:10" ht="16.5" thickBot="1">
      <c r="A17" s="5">
        <v>42507</v>
      </c>
      <c r="B17" s="40">
        <f>A17</f>
        <v>42507</v>
      </c>
      <c r="C17" s="23" t="s">
        <v>29</v>
      </c>
      <c r="D17" s="2" t="s">
        <v>13</v>
      </c>
      <c r="E17" t="s">
        <v>1</v>
      </c>
      <c r="F17" s="16">
        <v>311</v>
      </c>
      <c r="G17" s="15">
        <v>21487</v>
      </c>
      <c r="H17" s="17">
        <f t="shared" si="3"/>
        <v>0.014473867920137757</v>
      </c>
      <c r="J17" s="12"/>
    </row>
    <row r="18" spans="1:10" ht="16.5" thickBot="1">
      <c r="A18" s="5">
        <v>42177</v>
      </c>
      <c r="B18" s="40">
        <f>A18</f>
        <v>42177</v>
      </c>
      <c r="C18" s="23" t="s">
        <v>29</v>
      </c>
      <c r="D18" s="2" t="s">
        <v>13</v>
      </c>
      <c r="E18" t="s">
        <v>1</v>
      </c>
      <c r="F18" s="16">
        <v>238</v>
      </c>
      <c r="G18" s="15">
        <v>21333</v>
      </c>
      <c r="H18" s="17">
        <f t="shared" si="3"/>
        <v>0.011156424319129986</v>
      </c>
      <c r="J18" s="12"/>
    </row>
    <row r="19" spans="1:10" ht="16.5" thickBot="1">
      <c r="A19" s="5">
        <v>41813</v>
      </c>
      <c r="B19" s="40">
        <f>A19</f>
        <v>41813</v>
      </c>
      <c r="C19" s="23" t="s">
        <v>29</v>
      </c>
      <c r="D19" s="2" t="s">
        <v>13</v>
      </c>
      <c r="E19" t="s">
        <v>1</v>
      </c>
      <c r="F19" s="16">
        <v>115</v>
      </c>
      <c r="G19" s="15">
        <v>21290</v>
      </c>
      <c r="H19" s="17">
        <f t="shared" si="3"/>
        <v>0.005401596993893847</v>
      </c>
      <c r="J19" s="12"/>
    </row>
    <row r="20" spans="1:10" ht="16.5" thickBot="1">
      <c r="A20" s="5">
        <v>41624</v>
      </c>
      <c r="B20" s="40">
        <f>A20</f>
        <v>41624</v>
      </c>
      <c r="C20" s="23" t="s">
        <v>29</v>
      </c>
      <c r="D20" s="2" t="s">
        <v>13</v>
      </c>
      <c r="E20" t="s">
        <v>17</v>
      </c>
      <c r="F20" s="16">
        <v>500</v>
      </c>
      <c r="G20" s="15">
        <v>21374</v>
      </c>
      <c r="H20" s="17">
        <f t="shared" si="3"/>
        <v>0.02339290727051558</v>
      </c>
      <c r="I20" t="s">
        <v>17</v>
      </c>
      <c r="J20" s="12"/>
    </row>
    <row r="21" spans="1:10" s="51" customFormat="1" ht="15.75">
      <c r="A21" s="47"/>
      <c r="B21" s="48"/>
      <c r="C21" s="49"/>
      <c r="D21" s="50"/>
      <c r="F21" s="52"/>
      <c r="G21" s="53"/>
      <c r="H21" s="54"/>
      <c r="I21" s="55"/>
      <c r="J21" s="56"/>
    </row>
    <row r="22" spans="3:12" ht="16.5" thickBot="1">
      <c r="C22" s="8"/>
      <c r="D22" s="12"/>
      <c r="E22" s="12"/>
      <c r="F22" s="12" t="s">
        <v>60</v>
      </c>
      <c r="G22" s="12"/>
      <c r="H22" s="12"/>
      <c r="I22" s="12"/>
      <c r="J22" s="12"/>
      <c r="K22" s="12"/>
      <c r="L22" s="12"/>
    </row>
    <row r="23" spans="3:12" ht="16.5" thickBot="1">
      <c r="C23" s="8"/>
      <c r="D23" s="14"/>
      <c r="E23" s="14"/>
      <c r="F23" s="14"/>
      <c r="G23" s="14"/>
      <c r="H23" s="14"/>
      <c r="I23" s="14"/>
      <c r="J23" s="14"/>
      <c r="K23" s="14"/>
      <c r="L23" s="14"/>
    </row>
    <row r="24" ht="16.5" thickBot="1">
      <c r="C24" s="8"/>
    </row>
    <row r="25" spans="3:8" ht="16.5" thickBot="1">
      <c r="C25" s="8"/>
      <c r="D25" s="8"/>
      <c r="E25" s="6"/>
      <c r="F25" s="6"/>
      <c r="G25" s="8"/>
      <c r="H25" s="13"/>
    </row>
    <row r="26" spans="3:8" ht="16.5" thickBot="1">
      <c r="C26" s="8"/>
      <c r="D26" s="9"/>
      <c r="E26" s="10"/>
      <c r="F26" s="10"/>
      <c r="G26" s="12"/>
      <c r="H26" s="14"/>
    </row>
    <row r="27" spans="3:8" ht="16.5" thickBot="1">
      <c r="C27" s="8"/>
      <c r="D27" s="9"/>
      <c r="E27" s="11"/>
      <c r="F27" s="11"/>
      <c r="G27" s="12"/>
      <c r="H27" s="14"/>
    </row>
    <row r="28" spans="3:8" ht="16.5" thickBot="1">
      <c r="C28" s="8"/>
      <c r="D28" s="9"/>
      <c r="E28" s="11"/>
      <c r="F28" s="11"/>
      <c r="G28" s="12"/>
      <c r="H28" s="14"/>
    </row>
    <row r="29" spans="4:8" ht="16.5" thickBot="1">
      <c r="D29" s="9"/>
      <c r="E29" s="11"/>
      <c r="F29" s="11"/>
      <c r="G29" s="12"/>
      <c r="H29" s="14"/>
    </row>
    <row r="30" spans="3:8" ht="16.5" thickBot="1">
      <c r="C30" s="7"/>
      <c r="D30" s="9"/>
      <c r="E30" s="11"/>
      <c r="F30" s="11"/>
      <c r="G30" s="12"/>
      <c r="H30" s="14"/>
    </row>
    <row r="31" spans="3:8" ht="16.5" thickBot="1">
      <c r="C31" s="7"/>
      <c r="D31" s="9"/>
      <c r="E31" s="11"/>
      <c r="F31" s="11"/>
      <c r="G31" s="12"/>
      <c r="H31" s="14"/>
    </row>
    <row r="32" spans="3:8" ht="16.5" thickBot="1">
      <c r="C32" s="7"/>
      <c r="D32" s="9"/>
      <c r="E32" s="11"/>
      <c r="F32" s="11"/>
      <c r="G32" s="12"/>
      <c r="H32" s="14"/>
    </row>
  </sheetData>
  <sheetProtection/>
  <mergeCells count="1">
    <mergeCell ref="F4:G4"/>
  </mergeCells>
  <hyperlinks>
    <hyperlink ref="A6" r:id="rId1" display="https://www.nba.nl/over-de-nba/ledenvergadering/ledenvergadering-13-juni-2022/"/>
    <hyperlink ref="A7" r:id="rId2" display="https://www.nba.nl/over-de-nba/ledenvergadering/ledenvergadering-13-december-2021/"/>
    <hyperlink ref="A8" r:id="rId3" display="https://www.nba.nl/over-de-nba/ledenvergadering/alv-14-juni-2021/"/>
    <hyperlink ref="A9" r:id="rId4" display="https://www.nba.nl/over-de-nba/ledenvergadering/alv-14-december-2020/"/>
    <hyperlink ref="A10" r:id="rId5" display="https://www.nba.nl/over-de-nba/ledenvergadering/alv-15-juni-2020/"/>
    <hyperlink ref="A11" r:id="rId6" display="https://www.nba.nl/over-de-nba/ledenvergadering/meer-informatie-alv-16-december-2019/"/>
    <hyperlink ref="A12" r:id="rId7" display="https://www.nba.nl/over-de-nba/ledenvergadering/algemene-ledenvergadering-17-juni-2019/"/>
    <hyperlink ref="A13" r:id="rId8" display="https://www.nba.nl/over-de-nba/ledenvergadering/alv-17-december-2018/"/>
    <hyperlink ref="A14" r:id="rId9" display="https://www.nba.nl/over-de-nba/ledenvergadering/alv-18-juni-2018/"/>
    <hyperlink ref="A15" r:id="rId10" display="https://ovran.nl/Civiel/NBA 2017-12-19.pdf"/>
    <hyperlink ref="C3" r:id="rId11" display="https://www.accountant.nl/feiten-en-cijfers/ledenaantallen-nba/ "/>
    <hyperlink ref="A17" r:id="rId12" display="https://ovran.nl/Civiel/NBA 2016-05-17.pdf"/>
    <hyperlink ref="A20" r:id="rId13" display="https://ovran.nl/Civiel/NBA 2013-12-16.pdf"/>
    <hyperlink ref="A18" r:id="rId14" display="https://ovran.nl/Civiel/NBA 2015-06-22.pdf"/>
    <hyperlink ref="A19" r:id="rId15" display="https://ovran.nl/Civiel/NBA 2014-06-23.pdf"/>
    <hyperlink ref="B8" r:id="rId16" display="https://ovran.nl/Civiel/Notulen NBA 2020-12-14.pdf"/>
    <hyperlink ref="B9" r:id="rId17" display="https://ovran.nl/Civiel/Notulen NBA 2020-06-15.pdf"/>
    <hyperlink ref="B10" r:id="rId18" display="https://ovran.nl/Civiel/Notulen NBA 2019-12-16.pdf"/>
    <hyperlink ref="B11" r:id="rId19" display="https://ovran.nl/Civiel/Notulen NBA_ALV 2019-06-17.pdf"/>
    <hyperlink ref="B12" r:id="rId20" display="https://ovran.nl/Civiel/Notulen NBA 2018-12-17.pdf"/>
    <hyperlink ref="B13" r:id="rId21" display="https://ovran.nl/Civiel/Notulen NBA 2018-06-18.pdf"/>
    <hyperlink ref="B7" r:id="rId22" display="https://ovran.nl/Civiel/Notulen NBA  2021-06-14.pdf"/>
    <hyperlink ref="A16" r:id="rId23" display="https://ovran.nl/Civiel/Notulen NBA 2017-06-19.pdf"/>
  </hyperlinks>
  <printOptions/>
  <pageMargins left="0.07874015748031496" right="0.03937007874015748" top="0.7480314960629921" bottom="0.7480314960629921" header="0.31496062992125984" footer="0.31496062992125984"/>
  <pageSetup horizontalDpi="600" verticalDpi="600" orientation="landscape" paperSize="9" r:id="rId26"/>
  <legacyDrawing r:id="rId25"/>
</worksheet>
</file>

<file path=xl/worksheets/sheet3.xml><?xml version="1.0" encoding="utf-8"?>
<worksheet xmlns="http://schemas.openxmlformats.org/spreadsheetml/2006/main" xmlns:r="http://schemas.openxmlformats.org/officeDocument/2006/relationships">
  <dimension ref="A1:K28"/>
  <sheetViews>
    <sheetView zoomScalePageLayoutView="0" workbookViewId="0" topLeftCell="B1">
      <selection activeCell="E9" sqref="E9"/>
    </sheetView>
  </sheetViews>
  <sheetFormatPr defaultColWidth="9.00390625" defaultRowHeight="15.75"/>
  <cols>
    <col min="1" max="2" width="11.125" style="0" customWidth="1"/>
    <col min="3" max="3" width="11.25390625" style="0" customWidth="1"/>
    <col min="4" max="4" width="9.125" style="0" customWidth="1"/>
    <col min="5" max="5" width="18.75390625" style="0" customWidth="1"/>
    <col min="6" max="6" width="22.875" style="0" customWidth="1"/>
    <col min="9" max="9" width="10.00390625" style="0" customWidth="1"/>
    <col min="10" max="10" width="11.375" style="0" customWidth="1"/>
  </cols>
  <sheetData>
    <row r="1" spans="1:10" s="2" customFormat="1" ht="110.25">
      <c r="A1" s="38" t="str">
        <f>NBA!A5</f>
        <v>Datum Brondocument</v>
      </c>
      <c r="B1" s="38" t="str">
        <f>NBA!B5</f>
        <v>Datum Vergadering wv notulen</v>
      </c>
      <c r="C1" s="39" t="str">
        <f>NBA!C5</f>
        <v>Locatie </v>
      </c>
      <c r="D1" s="38" t="str">
        <f>NBA!D5</f>
        <v>Naam </v>
      </c>
      <c r="E1" s="38" t="str">
        <f>NBA!F5</f>
        <v>Aantal stemgerechtigde leden: uit notulen vorige vergadering of mededelingen voorzitter</v>
      </c>
      <c r="F1" s="38" t="str">
        <f>NBA!E5</f>
        <v>Bijzondere Onderwerpen, ex kleine aanpasssingen regelgeving, jaarcijfers etc.</v>
      </c>
      <c r="G1" s="38" t="s">
        <v>23</v>
      </c>
      <c r="H1" s="38" t="str">
        <f>NBA!H5</f>
        <v>% Stemmers</v>
      </c>
      <c r="I1" s="38" t="str">
        <f>NBA!$I$5&amp;" t.o.v 12-12 en 27-2-2007"</f>
        <v>Extra Opkomst aantal t.o.v 12-12 en 27-2-2007</v>
      </c>
      <c r="J1" s="38" t="str">
        <f>NBA!$J$5&amp;" t.o.v  12-12 en 27-2-2007"</f>
        <v>Extra Opkomst relatief t.o.v  12-12 en 27-2-2007</v>
      </c>
    </row>
    <row r="2" spans="1:10" ht="15.75">
      <c r="A2" s="24">
        <v>41260</v>
      </c>
      <c r="B2" s="40">
        <f>A2</f>
        <v>41260</v>
      </c>
      <c r="C2" s="23" t="s">
        <v>29</v>
      </c>
      <c r="D2" t="s">
        <v>14</v>
      </c>
      <c r="E2" s="23">
        <v>76</v>
      </c>
      <c r="F2" t="s">
        <v>17</v>
      </c>
      <c r="G2" s="15">
        <v>14628</v>
      </c>
      <c r="H2" s="25">
        <f aca="true" t="shared" si="0" ref="H2:H8">E2/G2</f>
        <v>0.005195515449822259</v>
      </c>
      <c r="I2" s="34">
        <f>E2/AVERAGE($E$2:$E$6)</f>
        <v>0.6343906510851419</v>
      </c>
      <c r="J2" s="42">
        <f>H2/AVERAGE($H$2:$H$6)/100</f>
        <v>0.006176374805345033</v>
      </c>
    </row>
    <row r="3" spans="1:10" ht="15.75">
      <c r="A3" s="24">
        <v>40714</v>
      </c>
      <c r="B3" s="40">
        <f aca="true" t="shared" si="1" ref="B3:B9">A3</f>
        <v>40714</v>
      </c>
      <c r="C3" s="23" t="s">
        <v>29</v>
      </c>
      <c r="D3" t="s">
        <v>14</v>
      </c>
      <c r="E3" s="23">
        <v>68</v>
      </c>
      <c r="F3" t="s">
        <v>1</v>
      </c>
      <c r="G3" s="15">
        <v>14476</v>
      </c>
      <c r="H3" s="25">
        <f t="shared" si="0"/>
        <v>0.004697430229345123</v>
      </c>
      <c r="I3" s="34">
        <f aca="true" t="shared" si="2" ref="I3:I8">E3/AVERAGE($E$2:$E$6)</f>
        <v>0.5676126878130218</v>
      </c>
      <c r="J3" s="42">
        <f aca="true" t="shared" si="3" ref="J3:J9">H3/AVERAGE($H$2:$H$6)/100</f>
        <v>0.00558425626842971</v>
      </c>
    </row>
    <row r="4" spans="1:10" ht="15.75">
      <c r="A4" s="24">
        <v>40526</v>
      </c>
      <c r="B4" s="40">
        <f t="shared" si="1"/>
        <v>40526</v>
      </c>
      <c r="C4" s="23" t="s">
        <v>29</v>
      </c>
      <c r="D4" t="s">
        <v>14</v>
      </c>
      <c r="E4" s="23">
        <v>62</v>
      </c>
      <c r="F4" t="s">
        <v>1</v>
      </c>
      <c r="G4" s="15">
        <v>14331</v>
      </c>
      <c r="H4" s="25">
        <f t="shared" si="0"/>
        <v>0.004326285674412114</v>
      </c>
      <c r="I4" s="34">
        <f t="shared" si="2"/>
        <v>0.5175292153589316</v>
      </c>
      <c r="J4" s="42">
        <f t="shared" si="3"/>
        <v>0.005143043476288431</v>
      </c>
    </row>
    <row r="5" spans="1:10" ht="15.75">
      <c r="A5" s="24">
        <v>40163</v>
      </c>
      <c r="B5" s="40">
        <f t="shared" si="1"/>
        <v>40163</v>
      </c>
      <c r="C5" s="23" t="s">
        <v>29</v>
      </c>
      <c r="D5" t="s">
        <v>14</v>
      </c>
      <c r="E5" s="23">
        <v>262</v>
      </c>
      <c r="F5" t="s">
        <v>1</v>
      </c>
      <c r="G5" s="15">
        <v>14174</v>
      </c>
      <c r="H5" s="25">
        <f t="shared" si="0"/>
        <v>0.01848454917454494</v>
      </c>
      <c r="I5" s="34">
        <f t="shared" si="2"/>
        <v>2.1869782971619367</v>
      </c>
      <c r="J5" s="42">
        <f t="shared" si="3"/>
        <v>0.021974240075395488</v>
      </c>
    </row>
    <row r="6" spans="1:10" ht="15.75">
      <c r="A6" s="24">
        <v>39793</v>
      </c>
      <c r="B6" s="40">
        <f t="shared" si="1"/>
        <v>39793</v>
      </c>
      <c r="C6" s="23" t="s">
        <v>29</v>
      </c>
      <c r="D6" t="s">
        <v>14</v>
      </c>
      <c r="E6" s="23">
        <v>131</v>
      </c>
      <c r="F6" t="s">
        <v>1</v>
      </c>
      <c r="G6" s="15">
        <v>14002</v>
      </c>
      <c r="H6" s="25">
        <f t="shared" si="0"/>
        <v>0.009355806313383803</v>
      </c>
      <c r="I6" s="34">
        <f t="shared" si="2"/>
        <v>1.0934891485809684</v>
      </c>
      <c r="J6" s="42">
        <f t="shared" si="3"/>
        <v>0.01112208537454134</v>
      </c>
    </row>
    <row r="7" spans="1:10" ht="15.75">
      <c r="A7" s="24">
        <v>39428</v>
      </c>
      <c r="B7" s="40">
        <f t="shared" si="1"/>
        <v>39428</v>
      </c>
      <c r="C7" s="23" t="s">
        <v>29</v>
      </c>
      <c r="D7" t="s">
        <v>14</v>
      </c>
      <c r="E7" s="23">
        <v>1274</v>
      </c>
      <c r="F7" t="s">
        <v>51</v>
      </c>
      <c r="G7" s="15">
        <f>G6-(G$2-G$6)/5</f>
        <v>13876.8</v>
      </c>
      <c r="H7" s="25">
        <f t="shared" si="0"/>
        <v>0.09180790960451977</v>
      </c>
      <c r="I7" s="34">
        <f t="shared" si="2"/>
        <v>10.634390651085143</v>
      </c>
      <c r="J7" s="42">
        <f t="shared" si="3"/>
        <v>0.10914028940711723</v>
      </c>
    </row>
    <row r="8" spans="1:10" ht="15.75">
      <c r="A8" s="24">
        <v>39141</v>
      </c>
      <c r="B8" s="40">
        <f t="shared" si="1"/>
        <v>39141</v>
      </c>
      <c r="C8" s="23" t="s">
        <v>29</v>
      </c>
      <c r="D8" t="s">
        <v>14</v>
      </c>
      <c r="E8" s="23">
        <v>439</v>
      </c>
      <c r="F8" t="s">
        <v>43</v>
      </c>
      <c r="G8" s="15">
        <f>G7-(G$2-G$6)/5</f>
        <v>13751.599999999999</v>
      </c>
      <c r="H8" s="25">
        <f t="shared" si="0"/>
        <v>0.03192355798597982</v>
      </c>
      <c r="I8" s="34">
        <f t="shared" si="2"/>
        <v>3.664440734557596</v>
      </c>
      <c r="J8" s="42">
        <f t="shared" si="3"/>
        <v>0.037950394170865626</v>
      </c>
    </row>
    <row r="9" spans="1:10" ht="15.75">
      <c r="A9" s="24">
        <v>39065</v>
      </c>
      <c r="B9" s="40">
        <f t="shared" si="1"/>
        <v>39065</v>
      </c>
      <c r="C9" s="23" t="s">
        <v>29</v>
      </c>
      <c r="D9" t="s">
        <v>14</v>
      </c>
      <c r="E9" s="23">
        <v>741</v>
      </c>
      <c r="F9" t="s">
        <v>28</v>
      </c>
      <c r="G9" s="15">
        <f>G8-(G$2-G$6)/5</f>
        <v>13626.399999999998</v>
      </c>
      <c r="H9" s="25">
        <f>E9/G9</f>
        <v>0.05437973345858041</v>
      </c>
      <c r="I9" s="34">
        <f>E9/AVERAGE($E$2:$E$6)</f>
        <v>6.185308848080133</v>
      </c>
      <c r="J9" s="42">
        <f t="shared" si="3"/>
        <v>0.06464606233948253</v>
      </c>
    </row>
    <row r="10" ht="15.75"/>
    <row r="11" ht="15.75">
      <c r="C11" s="4"/>
    </row>
    <row r="12" ht="15.75">
      <c r="E12" s="23"/>
    </row>
    <row r="13" ht="15.75">
      <c r="E13" t="s">
        <v>60</v>
      </c>
    </row>
    <row r="22" spans="9:11" ht="32.25" thickBot="1">
      <c r="I22" s="18" t="s">
        <v>21</v>
      </c>
      <c r="J22" s="18" t="s">
        <v>19</v>
      </c>
      <c r="K22" s="19" t="s">
        <v>20</v>
      </c>
    </row>
    <row r="23" spans="9:11" ht="16.5" thickBot="1">
      <c r="I23" s="20">
        <v>2004</v>
      </c>
      <c r="J23" s="9"/>
      <c r="K23" s="14">
        <v>13557</v>
      </c>
    </row>
    <row r="24" spans="9:11" ht="16.5" thickBot="1">
      <c r="I24" s="20">
        <v>2003</v>
      </c>
      <c r="J24" s="9"/>
      <c r="K24" s="14">
        <v>13352</v>
      </c>
    </row>
    <row r="25" spans="9:11" ht="16.5" thickBot="1">
      <c r="I25" s="20">
        <v>2002</v>
      </c>
      <c r="J25" s="9"/>
      <c r="K25" s="14">
        <v>13201</v>
      </c>
    </row>
    <row r="26" spans="9:11" ht="16.5" thickBot="1">
      <c r="I26" s="20">
        <v>2001</v>
      </c>
      <c r="J26" s="9"/>
      <c r="K26" s="14">
        <v>13191</v>
      </c>
    </row>
    <row r="27" spans="9:11" ht="16.5" thickBot="1">
      <c r="I27" s="20">
        <v>2000</v>
      </c>
      <c r="J27" s="9"/>
      <c r="K27" s="14">
        <v>13268</v>
      </c>
    </row>
    <row r="28" spans="9:11" ht="16.5" thickBot="1">
      <c r="I28" s="20">
        <v>1999</v>
      </c>
      <c r="J28" s="9"/>
      <c r="K28" s="14">
        <v>12298</v>
      </c>
    </row>
  </sheetData>
  <sheetProtection/>
  <hyperlinks>
    <hyperlink ref="A9" r:id="rId1" display="https://ovran.nl/Civiel/NIVRA 2006-12-14.pdf"/>
    <hyperlink ref="A2" r:id="rId2" display="https://ovran.nl/Civiel/NIVRA 2012-12-17.pdf"/>
    <hyperlink ref="A4" r:id="rId3" display="https://ovran.nl/Civiel/NIVRA 2010-12-08.pdf"/>
    <hyperlink ref="A3" r:id="rId4" display="https://ovran.nl/Civiel/NIVRA 2011-06-20.pdf"/>
    <hyperlink ref="A5" r:id="rId5" display="https://ovran.nl/Civiel/NIVRA 2009-12-16.pdf"/>
    <hyperlink ref="A6" r:id="rId6" display="https://ovran.nl/Civiel/NIVRA 2008-12-11.pdf"/>
    <hyperlink ref="A7" r:id="rId7" display="https://ovran.nl/Civiel/NIVRA 2007-12-12.pdf"/>
    <hyperlink ref="A11" r:id="rId8" display="https://ovran.nl/Civiel/NIVRA 2007-02-28.pdf"/>
    <hyperlink ref="A8" r:id="rId9" display="https://ovran.nl/Civiel/NIVRA 2007-02-28.pdf"/>
  </hyperlinks>
  <printOptions/>
  <pageMargins left="0.7" right="0.7" top="0.75" bottom="0.75" header="0.3" footer="0.3"/>
  <pageSetup horizontalDpi="600" verticalDpi="600" orientation="portrait" paperSize="9" r:id="rId12"/>
  <legacy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Finiconsult</dc:creator>
  <cp:keywords/>
  <dc:description/>
  <cp:lastModifiedBy>Finiconsult</cp:lastModifiedBy>
  <dcterms:created xsi:type="dcterms:W3CDTF">2022-07-17T12:57:39Z</dcterms:created>
  <dcterms:modified xsi:type="dcterms:W3CDTF">2022-08-07T14:19:19Z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